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20610" windowHeight="11640"/>
  </bookViews>
  <sheets>
    <sheet name="English" sheetId="2" r:id="rId1"/>
    <sheet name="Français" sheetId="1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K26" i="2" l="1"/>
  <c r="K5" i="2"/>
  <c r="J36" i="2"/>
  <c r="J35" i="2"/>
  <c r="J34" i="2"/>
  <c r="J33" i="2"/>
  <c r="J32" i="2"/>
  <c r="J31" i="2"/>
  <c r="J30" i="2"/>
  <c r="J29" i="2"/>
  <c r="J28" i="2"/>
  <c r="J27" i="2"/>
  <c r="J26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J22" i="2" s="1"/>
  <c r="K22" i="2" s="1"/>
  <c r="I6" i="2"/>
  <c r="J5" i="2"/>
  <c r="I5" i="2"/>
  <c r="J37" i="2" l="1"/>
  <c r="K37" i="2" s="1"/>
  <c r="J39" i="2"/>
  <c r="L39" i="2" s="1"/>
  <c r="I28" i="1"/>
  <c r="I35" i="1"/>
  <c r="I30" i="1"/>
  <c r="K39" i="2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J27" i="1"/>
  <c r="J28" i="1"/>
  <c r="J29" i="1"/>
  <c r="J30" i="1"/>
  <c r="J31" i="1"/>
  <c r="J32" i="1"/>
  <c r="J33" i="1"/>
  <c r="J34" i="1"/>
  <c r="J35" i="1"/>
  <c r="J36" i="1"/>
  <c r="I27" i="1"/>
  <c r="I29" i="1"/>
  <c r="I31" i="1"/>
  <c r="I32" i="1"/>
  <c r="I33" i="1"/>
  <c r="I34" i="1"/>
  <c r="I36" i="1"/>
  <c r="J18" i="1"/>
  <c r="I26" i="1"/>
  <c r="K26" i="1" l="1"/>
  <c r="I39" i="1" l="1"/>
  <c r="J5" i="1"/>
  <c r="J9" i="1"/>
  <c r="J11" i="1"/>
  <c r="J12" i="1"/>
  <c r="J13" i="1"/>
  <c r="J14" i="1"/>
  <c r="J15" i="1"/>
  <c r="J16" i="1"/>
  <c r="J17" i="1"/>
  <c r="K5" i="1"/>
  <c r="J6" i="1"/>
  <c r="J7" i="1"/>
  <c r="J8" i="1"/>
  <c r="J10" i="1"/>
  <c r="J19" i="1"/>
  <c r="J20" i="1"/>
  <c r="J21" i="1"/>
  <c r="J26" i="1"/>
  <c r="J37" i="1" l="1"/>
  <c r="K37" i="1" s="1"/>
  <c r="J22" i="1"/>
  <c r="K22" i="1" s="1"/>
  <c r="J39" i="1" l="1"/>
  <c r="K39" i="1" s="1"/>
  <c r="L39" i="1" l="1"/>
</calcChain>
</file>

<file path=xl/sharedStrings.xml><?xml version="1.0" encoding="utf-8"?>
<sst xmlns="http://schemas.openxmlformats.org/spreadsheetml/2006/main" count="162" uniqueCount="126">
  <si>
    <t>Engagement dans la vie de l'ED</t>
  </si>
  <si>
    <t>Brevet, licence</t>
  </si>
  <si>
    <t>Séminaire labo extérieur</t>
  </si>
  <si>
    <t>Organisation JDD</t>
  </si>
  <si>
    <t>Membre élu dans un conseil (labo, Etablisst…)</t>
  </si>
  <si>
    <t>Formation au sein de l'entreprise (CIFRE)</t>
  </si>
  <si>
    <t>Membre élu Association des Doctorants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</si>
  <si>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</si>
  <si>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</si>
  <si>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</si>
  <si>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</si>
  <si>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</si>
  <si>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</si>
  <si>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</si>
  <si>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</si>
  <si>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</si>
  <si>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</si>
  <si>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</si>
  <si>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</si>
  <si>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</si>
  <si>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</si>
  <si>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</si>
  <si>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</si>
  <si>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</si>
  <si>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</si>
  <si>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</si>
  <si>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</si>
  <si>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Participation à une manifestation (JDD, Doctoriales, thèse 180"…)</t>
  </si>
  <si>
    <t>T10</t>
  </si>
  <si>
    <t>Séminaire dans labo doctorant (équipe)</t>
  </si>
  <si>
    <t>obligatoires</t>
  </si>
  <si>
    <t>2 modules</t>
  </si>
  <si>
    <t>crédits</t>
  </si>
  <si>
    <t>de formation</t>
  </si>
  <si>
    <t>T11</t>
  </si>
  <si>
    <t>Encadrement d'un stagiaire</t>
  </si>
  <si>
    <t xml:space="preserve"> parmi (S1-S3)</t>
  </si>
  <si>
    <t>Séjour dans labo à l'étranger (&gt; 1 semaine, hors cotutelle)</t>
  </si>
  <si>
    <t>Conférence internationale en tant qu'orateur</t>
  </si>
  <si>
    <t>parmi (T1-T6)</t>
  </si>
  <si>
    <t>Ecole thématique</t>
  </si>
  <si>
    <t>T12</t>
  </si>
  <si>
    <t>T13</t>
  </si>
  <si>
    <t>Modules proposés par le CED (25H)</t>
  </si>
  <si>
    <t>Modules proposés par l'ED (25H)</t>
  </si>
  <si>
    <t>Module Formation pédagogique à l'ESPE</t>
  </si>
  <si>
    <t>Distinction de thèse</t>
  </si>
  <si>
    <t>1 obligatoire</t>
  </si>
  <si>
    <t>Formation externe à l'ED (GDR, Atelier, etc…)</t>
  </si>
  <si>
    <t>T14</t>
  </si>
  <si>
    <t>T15</t>
  </si>
  <si>
    <t>Formation en ligne (MOOC, FOAD, Tutorials…)</t>
  </si>
  <si>
    <t>Formation liée au projet pro. (Protect. intel., anglais, création entreprise…)</t>
  </si>
  <si>
    <t>Enseignement, Conseil entreprise, ….</t>
  </si>
  <si>
    <t>nombre</t>
  </si>
  <si>
    <t>Crédits obtenus</t>
  </si>
  <si>
    <t>Production scientifique</t>
  </si>
  <si>
    <t>Signature Doctorant</t>
  </si>
  <si>
    <t>Signature Directeur de thèse</t>
  </si>
  <si>
    <t>TOTAL scientifique (30 crédits minimum) :</t>
  </si>
  <si>
    <t>TOTAL Formation (75 crédits minimum) :</t>
  </si>
  <si>
    <t>nombre formations</t>
  </si>
  <si>
    <t>compléter</t>
  </si>
  <si>
    <t>équivalent en Heures</t>
  </si>
  <si>
    <t>Equivalent en heures</t>
  </si>
  <si>
    <t>Diffusion scientifique (fête de la science…)</t>
  </si>
  <si>
    <t>T16</t>
  </si>
  <si>
    <t>T17</t>
  </si>
  <si>
    <t>Compléter : Nom, prénom</t>
  </si>
  <si>
    <t>Orateur Conf. nationale ou GDR</t>
  </si>
  <si>
    <t>Autre article ou conférence</t>
  </si>
  <si>
    <t>Autres tâches administratives (reconnue dans labo ou établissement)</t>
  </si>
  <si>
    <t>Thèses CIFRE : Ensemble des rapports d'avancement et  de contrat</t>
  </si>
  <si>
    <t>http://ed-psime.normandie-univ.fr/</t>
  </si>
  <si>
    <t>Fill in : Name, First Name</t>
  </si>
  <si>
    <t>fill in</t>
  </si>
  <si>
    <t>Courses, Cross training</t>
  </si>
  <si>
    <t>Credits</t>
  </si>
  <si>
    <t>mandatory</t>
  </si>
  <si>
    <t xml:space="preserve"> (T1-T6)</t>
  </si>
  <si>
    <t>Modules proposed by CED (25H)</t>
  </si>
  <si>
    <t>Modules proposed by ED PSIME (25H)</t>
  </si>
  <si>
    <t>Module proposed by ESPE</t>
  </si>
  <si>
    <t>Thematic/summer school</t>
  </si>
  <si>
    <t>Training in relation with the professional project</t>
  </si>
  <si>
    <t>Involvement in the academic life</t>
  </si>
  <si>
    <t>Elected member in a PhD association</t>
  </si>
  <si>
    <t>Organisation PhD Days</t>
  </si>
  <si>
    <t>Other academic work</t>
  </si>
  <si>
    <t>Teaching, consultant to companies</t>
  </si>
  <si>
    <t>Dissemination of scientific culture (fête de la science…)</t>
  </si>
  <si>
    <t>e-learning courses (MOOC, FOAD, Tutorials…)</t>
  </si>
  <si>
    <t>Scientific Training  (GDR, Workshop,…)</t>
  </si>
  <si>
    <t>Supervision of trainee</t>
  </si>
  <si>
    <t xml:space="preserve">1 module </t>
  </si>
  <si>
    <t>(S1-S3)</t>
  </si>
  <si>
    <t xml:space="preserve">Article (accepted or submitted) </t>
  </si>
  <si>
    <t>International conference as a speaker</t>
  </si>
  <si>
    <t>Pattent, Licence</t>
  </si>
  <si>
    <t>Thesis Award</t>
  </si>
  <si>
    <t>Other article or conference</t>
  </si>
  <si>
    <t>Speaker in a national conference or a GDR</t>
  </si>
  <si>
    <t>Seminar other lab.</t>
  </si>
  <si>
    <t>CIFRE : deliverables</t>
  </si>
  <si>
    <t>Seminar in the lab./team</t>
  </si>
  <si>
    <t>Scientific internship &gt; 1 week, excepted co-supervised thesis (cotutelle)</t>
  </si>
  <si>
    <t>TOTAL Training (75 credits minimum expected) :</t>
  </si>
  <si>
    <t>Supervisor's signature</t>
  </si>
  <si>
    <t>Scientific production</t>
  </si>
  <si>
    <t>Signature of the PhD student</t>
  </si>
  <si>
    <t>Formation transversale/cours</t>
  </si>
  <si>
    <t xml:space="preserve">TOTAL cours + formation transversale (30 crédits minimum) : </t>
  </si>
  <si>
    <t>Article de revue (accepté ou soumis)</t>
  </si>
  <si>
    <t>number of modules</t>
  </si>
  <si>
    <t>nb modules</t>
  </si>
  <si>
    <t xml:space="preserve">TOTAL Cross training (minimum 30 credits) : </t>
  </si>
  <si>
    <t>TOTAL Scientific production (minimum 30 credits) :</t>
  </si>
  <si>
    <t>equivalent time (hours)</t>
  </si>
  <si>
    <t>credits</t>
  </si>
  <si>
    <t>Fiche Bilan Formation doctorale</t>
  </si>
  <si>
    <t>PhD training requirements</t>
  </si>
  <si>
    <t>Attending to a scientific event (JDD, Doctoriales, MT 180"…)</t>
  </si>
  <si>
    <t>Training within a company (CIFRE)</t>
  </si>
  <si>
    <t>Elected member in a council (lab. University…)</t>
  </si>
  <si>
    <t>Modules proposés par un Master ou par une autre ED (&gt;20H)</t>
  </si>
  <si>
    <t>Modules proposed by a Master or by another Doctotal school (&gt;20H)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</si>
</sst>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0" fillId="0" borderId="7" xfId="0" applyFill="1" applyBorder="1"/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" borderId="0" xfId="0" applyFill="1" applyBorder="1"/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Protection="1">
      <protection hidden="1"/>
    </xf>
    <xf numFmtId="0" fontId="1" fillId="5" borderId="4" xfId="0" applyFont="1" applyFill="1" applyBorder="1" applyProtection="1">
      <protection hidden="1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Fill="1" applyBorder="1"/>
    <xf numFmtId="0" fontId="1" fillId="5" borderId="4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4" xfId="0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11" fillId="5" borderId="0" xfId="1" applyFill="1" applyBorder="1" applyProtection="1">
      <protection hidden="1"/>
    </xf>
    <xf numFmtId="0" fontId="12" fillId="0" borderId="0" xfId="0" applyFont="1"/>
    <xf numFmtId="0" fontId="2" fillId="0" borderId="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1" fontId="15" fillId="7" borderId="17" xfId="0" applyNumberFormat="1" applyFont="1" applyFill="1" applyBorder="1" applyAlignment="1" applyProtection="1">
      <alignment horizontal="center" vertical="center"/>
    </xf>
    <xf numFmtId="1" fontId="15" fillId="7" borderId="18" xfId="0" applyNumberFormat="1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6" borderId="1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0" fillId="5" borderId="2" xfId="0" applyFill="1" applyBorder="1" applyProtection="1">
      <protection hidden="1"/>
    </xf>
    <xf numFmtId="0" fontId="11" fillId="5" borderId="3" xfId="1" applyFill="1" applyBorder="1" applyProtection="1">
      <protection hidden="1"/>
    </xf>
    <xf numFmtId="0" fontId="11" fillId="5" borderId="5" xfId="1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0" borderId="5" xfId="0" applyBorder="1" applyProtection="1">
      <protection hidden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1" fontId="15" fillId="7" borderId="23" xfId="0" applyNumberFormat="1" applyFont="1" applyFill="1" applyBorder="1" applyAlignment="1" applyProtection="1">
      <alignment horizontal="center" vertical="center"/>
    </xf>
    <xf numFmtId="1" fontId="15" fillId="7" borderId="15" xfId="0" applyNumberFormat="1" applyFont="1" applyFill="1" applyBorder="1" applyAlignment="1" applyProtection="1">
      <alignment horizontal="center" vertical="center"/>
    </xf>
    <xf numFmtId="1" fontId="15" fillId="7" borderId="16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11" fontId="2" fillId="0" borderId="12" xfId="0" applyNumberFormat="1" applyFont="1" applyBorder="1" applyAlignment="1">
      <alignment horizontal="center" vertical="center"/>
    </xf>
    <xf numFmtId="11" fontId="2" fillId="0" borderId="14" xfId="0" applyNumberFormat="1" applyFont="1" applyBorder="1" applyAlignment="1">
      <alignment horizontal="center" vertical="center"/>
    </xf>
    <xf numFmtId="11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6E6E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122463</xdr:rowOff>
    </xdr:from>
    <xdr:to>
      <xdr:col>0</xdr:col>
      <xdr:colOff>757919</xdr:colOff>
      <xdr:row>2</xdr:row>
      <xdr:rowOff>85180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2463"/>
          <a:ext cx="938893" cy="4961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122463</xdr:rowOff>
    </xdr:from>
    <xdr:to>
      <xdr:col>0</xdr:col>
      <xdr:colOff>1034144</xdr:colOff>
      <xdr:row>2</xdr:row>
      <xdr:rowOff>85180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22463"/>
          <a:ext cx="938893" cy="507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d-psime.normandie-univ.fr/" TargetMode="External"/><Relationship Id="rId1" Type="http://schemas.openxmlformats.org/officeDocument/2006/relationships/hyperlink" Target="http://ed-psime.normandie-univ.fr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d-psime.normandie-univ.fr/" TargetMode="External"/><Relationship Id="rId1" Type="http://schemas.openxmlformats.org/officeDocument/2006/relationships/hyperlink" Target="http://ed-psime.normandie-univ.fr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41"/>
  <sheetViews>
    <sheetView tabSelected="1" zoomScale="80" zoomScaleNormal="80" workbookViewId="0">
      <selection activeCell="B3" sqref="B3:F3"/>
    </sheetView>
  </sheetViews>
  <sheetFormatPr baseColWidth="10" defaultRowHeight="15" x14ac:dyDescent="0.25"/>
  <cols>
    <col min="1" max="1" width="17.140625" customWidth="1"/>
    <col min="2" max="2" width="6.28515625" customWidth="1"/>
    <col min="5" max="5" width="15.140625" customWidth="1"/>
    <col min="6" max="6" width="37.140625" style="2" customWidth="1"/>
    <col min="7" max="7" width="9" customWidth="1"/>
    <col min="8" max="8" width="15.140625" customWidth="1"/>
    <col min="9" max="9" width="13.5703125" style="47" customWidth="1"/>
    <col min="10" max="10" width="20.5703125" style="2" customWidth="1"/>
    <col min="11" max="11" width="34.7109375" style="55" customWidth="1"/>
    <col min="12" max="12" width="12.85546875" customWidth="1"/>
    <col min="13" max="13" width="7.5703125" style="2" customWidth="1"/>
  </cols>
  <sheetData>
    <row r="1" spans="1:13" ht="26.25" x14ac:dyDescent="0.4">
      <c r="D1" s="3" t="s">
        <v>120</v>
      </c>
      <c r="K1" s="54"/>
    </row>
    <row r="2" spans="1:13" ht="15.75" thickBot="1" x14ac:dyDescent="0.3"/>
    <row r="3" spans="1:13" ht="21.75" thickBot="1" x14ac:dyDescent="0.3">
      <c r="A3" s="45"/>
      <c r="B3" s="77" t="s">
        <v>74</v>
      </c>
      <c r="C3" s="78"/>
      <c r="D3" s="78"/>
      <c r="E3" s="78"/>
      <c r="F3" s="79"/>
      <c r="H3" s="36" t="s">
        <v>75</v>
      </c>
      <c r="I3" s="48"/>
      <c r="K3" s="54"/>
    </row>
    <row r="4" spans="1:13" ht="37.9" customHeight="1" thickBot="1" x14ac:dyDescent="0.3">
      <c r="A4" s="80" t="s">
        <v>76</v>
      </c>
      <c r="B4" s="81"/>
      <c r="C4" s="81"/>
      <c r="D4" s="81"/>
      <c r="E4" s="81"/>
      <c r="F4" s="82"/>
      <c r="G4" s="12" t="s">
        <v>32</v>
      </c>
      <c r="H4" s="37" t="s">
        <v>113</v>
      </c>
      <c r="I4" s="50" t="s">
        <v>117</v>
      </c>
      <c r="J4" s="27" t="s">
        <v>77</v>
      </c>
      <c r="K4" s="54"/>
      <c r="M4"/>
    </row>
    <row r="5" spans="1:13" ht="18.75" x14ac:dyDescent="0.25">
      <c r="A5" s="19" t="s">
        <v>31</v>
      </c>
      <c r="B5" s="20" t="s">
        <v>7</v>
      </c>
      <c r="C5" s="20" t="s">
        <v>80</v>
      </c>
      <c r="D5" s="20"/>
      <c r="E5" s="20"/>
      <c r="F5" s="44" t="s">
        <v>73</v>
      </c>
      <c r="G5" s="67">
        <v>15</v>
      </c>
      <c r="H5" s="38">
        <v>1</v>
      </c>
      <c r="I5" s="51">
        <f>H5*G5*25/15</f>
        <v>25</v>
      </c>
      <c r="J5" s="28">
        <f t="shared" ref="J5:J21" si="0">G5*H5</f>
        <v>15</v>
      </c>
      <c r="K5" s="83" t="str">
        <f>IF(SUM(H5:H10)&lt;2,"2 Modules witihin T1-T6","")</f>
        <v>2 Modules witihin T1-T6</v>
      </c>
      <c r="M5"/>
    </row>
    <row r="6" spans="1:13" ht="18.75" x14ac:dyDescent="0.25">
      <c r="A6" s="19" t="s">
        <v>78</v>
      </c>
      <c r="B6" s="20" t="s">
        <v>8</v>
      </c>
      <c r="C6" s="20" t="s">
        <v>81</v>
      </c>
      <c r="D6" s="20"/>
      <c r="E6" s="20"/>
      <c r="F6" s="44" t="s">
        <v>73</v>
      </c>
      <c r="G6" s="68">
        <v>15</v>
      </c>
      <c r="H6" s="39">
        <v>0.5</v>
      </c>
      <c r="I6" s="51">
        <f t="shared" ref="I6:I21" si="1">H6*G6*25/15</f>
        <v>12.5</v>
      </c>
      <c r="J6" s="29">
        <f t="shared" si="0"/>
        <v>7.5</v>
      </c>
      <c r="K6" s="83"/>
      <c r="M6"/>
    </row>
    <row r="7" spans="1:13" ht="18.75" x14ac:dyDescent="0.25">
      <c r="A7" s="53" t="s">
        <v>79</v>
      </c>
      <c r="B7" s="20" t="s">
        <v>9</v>
      </c>
      <c r="C7" s="20" t="s">
        <v>125</v>
      </c>
      <c r="D7" s="20"/>
      <c r="E7" s="20"/>
      <c r="F7" s="20"/>
      <c r="G7" s="68">
        <v>15</v>
      </c>
      <c r="H7" s="39"/>
      <c r="I7" s="51">
        <f t="shared" si="1"/>
        <v>0</v>
      </c>
      <c r="J7" s="29">
        <f t="shared" si="0"/>
        <v>0</v>
      </c>
      <c r="K7" s="83"/>
      <c r="M7"/>
    </row>
    <row r="8" spans="1:13" ht="17.25" customHeight="1" x14ac:dyDescent="0.25">
      <c r="A8" s="21"/>
      <c r="B8" s="20" t="s">
        <v>10</v>
      </c>
      <c r="C8" s="20" t="s">
        <v>82</v>
      </c>
      <c r="D8" s="20"/>
      <c r="E8" s="20"/>
      <c r="F8" s="20"/>
      <c r="G8" s="68">
        <v>15</v>
      </c>
      <c r="H8" s="39"/>
      <c r="I8" s="51">
        <f t="shared" si="1"/>
        <v>0</v>
      </c>
      <c r="J8" s="29">
        <f t="shared" si="0"/>
        <v>0</v>
      </c>
      <c r="K8" s="83"/>
      <c r="M8"/>
    </row>
    <row r="9" spans="1:13" ht="18.75" x14ac:dyDescent="0.25">
      <c r="A9" s="21"/>
      <c r="B9" s="20" t="s">
        <v>11</v>
      </c>
      <c r="C9" s="20" t="s">
        <v>83</v>
      </c>
      <c r="D9" s="20"/>
      <c r="E9" s="20"/>
      <c r="F9" s="20"/>
      <c r="G9" s="68">
        <v>15</v>
      </c>
      <c r="H9" s="39"/>
      <c r="I9" s="51">
        <f t="shared" si="1"/>
        <v>0</v>
      </c>
      <c r="J9" s="29">
        <f t="shared" si="0"/>
        <v>0</v>
      </c>
      <c r="K9" s="83"/>
      <c r="M9"/>
    </row>
    <row r="10" spans="1:13" ht="18.75" x14ac:dyDescent="0.25">
      <c r="A10" s="21"/>
      <c r="B10" s="20" t="s">
        <v>12</v>
      </c>
      <c r="C10" s="20" t="s">
        <v>84</v>
      </c>
      <c r="D10" s="20"/>
      <c r="E10" s="20"/>
      <c r="F10" s="20"/>
      <c r="G10" s="68">
        <v>15</v>
      </c>
      <c r="H10" s="39"/>
      <c r="I10" s="51">
        <f t="shared" si="1"/>
        <v>0</v>
      </c>
      <c r="J10" s="29">
        <f t="shared" si="0"/>
        <v>0</v>
      </c>
      <c r="K10" s="83"/>
      <c r="M10"/>
    </row>
    <row r="11" spans="1:13" ht="18.75" x14ac:dyDescent="0.25">
      <c r="A11" s="14"/>
      <c r="B11" s="15" t="s">
        <v>13</v>
      </c>
      <c r="C11" s="15" t="s">
        <v>85</v>
      </c>
      <c r="D11" s="15"/>
      <c r="E11" s="15"/>
      <c r="F11" s="15"/>
      <c r="G11" s="68">
        <v>10</v>
      </c>
      <c r="H11" s="39"/>
      <c r="I11" s="51">
        <f t="shared" si="1"/>
        <v>0</v>
      </c>
      <c r="J11" s="29">
        <f t="shared" si="0"/>
        <v>0</v>
      </c>
      <c r="K11" s="54"/>
      <c r="M11"/>
    </row>
    <row r="12" spans="1:13" ht="18.75" x14ac:dyDescent="0.25">
      <c r="A12" s="14"/>
      <c r="B12" s="15" t="s">
        <v>14</v>
      </c>
      <c r="C12" s="15" t="s">
        <v>86</v>
      </c>
      <c r="D12" s="15"/>
      <c r="E12" s="15"/>
      <c r="F12" s="15"/>
      <c r="G12" s="68">
        <v>10</v>
      </c>
      <c r="H12" s="39"/>
      <c r="I12" s="51">
        <f t="shared" si="1"/>
        <v>0</v>
      </c>
      <c r="J12" s="29">
        <f t="shared" si="0"/>
        <v>0</v>
      </c>
      <c r="K12" s="54"/>
      <c r="M12"/>
    </row>
    <row r="13" spans="1:13" ht="18.75" x14ac:dyDescent="0.25">
      <c r="A13" s="14"/>
      <c r="B13" s="15" t="s">
        <v>15</v>
      </c>
      <c r="C13" s="15" t="s">
        <v>87</v>
      </c>
      <c r="D13" s="15"/>
      <c r="E13" s="15"/>
      <c r="F13" s="15"/>
      <c r="G13" s="68">
        <v>10</v>
      </c>
      <c r="H13" s="39">
        <v>1</v>
      </c>
      <c r="I13" s="51">
        <f t="shared" si="1"/>
        <v>16.666666666666668</v>
      </c>
      <c r="J13" s="29">
        <f t="shared" si="0"/>
        <v>10</v>
      </c>
      <c r="K13" s="54"/>
      <c r="M13"/>
    </row>
    <row r="14" spans="1:13" ht="18.75" x14ac:dyDescent="0.25">
      <c r="A14" s="14"/>
      <c r="B14" s="15" t="s">
        <v>28</v>
      </c>
      <c r="C14" s="15" t="s">
        <v>123</v>
      </c>
      <c r="D14" s="15"/>
      <c r="E14" s="15"/>
      <c r="F14" s="15"/>
      <c r="G14" s="68">
        <v>10</v>
      </c>
      <c r="H14" s="39"/>
      <c r="I14" s="51">
        <f t="shared" si="1"/>
        <v>0</v>
      </c>
      <c r="J14" s="29">
        <f t="shared" si="0"/>
        <v>0</v>
      </c>
      <c r="K14" s="54"/>
      <c r="M14"/>
    </row>
    <row r="15" spans="1:13" ht="18.75" x14ac:dyDescent="0.25">
      <c r="A15" s="14"/>
      <c r="B15" s="15" t="s">
        <v>34</v>
      </c>
      <c r="C15" s="15" t="s">
        <v>88</v>
      </c>
      <c r="D15" s="15"/>
      <c r="E15" s="15"/>
      <c r="F15" s="15"/>
      <c r="G15" s="68">
        <v>10</v>
      </c>
      <c r="H15" s="39"/>
      <c r="I15" s="51">
        <f t="shared" si="1"/>
        <v>0</v>
      </c>
      <c r="J15" s="29">
        <f t="shared" si="0"/>
        <v>0</v>
      </c>
      <c r="K15" s="54"/>
      <c r="M15"/>
    </row>
    <row r="16" spans="1:13" ht="18.75" x14ac:dyDescent="0.25">
      <c r="A16" s="14"/>
      <c r="B16" s="15" t="s">
        <v>41</v>
      </c>
      <c r="C16" s="15" t="s">
        <v>122</v>
      </c>
      <c r="D16" s="15"/>
      <c r="E16" s="15"/>
      <c r="F16" s="15"/>
      <c r="G16" s="68">
        <v>10</v>
      </c>
      <c r="H16" s="39"/>
      <c r="I16" s="51">
        <f t="shared" si="1"/>
        <v>0</v>
      </c>
      <c r="J16" s="29">
        <f t="shared" si="0"/>
        <v>0</v>
      </c>
      <c r="K16" s="54"/>
      <c r="M16"/>
    </row>
    <row r="17" spans="1:15" ht="18.75" x14ac:dyDescent="0.25">
      <c r="A17" s="14"/>
      <c r="B17" s="16" t="s">
        <v>42</v>
      </c>
      <c r="C17" s="16" t="s">
        <v>89</v>
      </c>
      <c r="D17" s="15"/>
      <c r="E17" s="15"/>
      <c r="F17" s="15"/>
      <c r="G17" s="68">
        <v>15</v>
      </c>
      <c r="H17" s="39"/>
      <c r="I17" s="51">
        <f t="shared" si="1"/>
        <v>0</v>
      </c>
      <c r="J17" s="29">
        <f t="shared" si="0"/>
        <v>0</v>
      </c>
      <c r="K17" s="54"/>
      <c r="M17"/>
    </row>
    <row r="18" spans="1:15" ht="18.75" x14ac:dyDescent="0.25">
      <c r="A18" s="14"/>
      <c r="B18" s="16" t="s">
        <v>49</v>
      </c>
      <c r="C18" s="16" t="s">
        <v>90</v>
      </c>
      <c r="D18" s="15"/>
      <c r="E18" s="15"/>
      <c r="F18" s="15"/>
      <c r="G18" s="68">
        <v>10</v>
      </c>
      <c r="H18" s="39"/>
      <c r="I18" s="51">
        <f t="shared" si="1"/>
        <v>0</v>
      </c>
      <c r="J18" s="29">
        <f t="shared" si="0"/>
        <v>0</v>
      </c>
      <c r="K18" s="54"/>
      <c r="M18"/>
    </row>
    <row r="19" spans="1:15" ht="18.75" x14ac:dyDescent="0.25">
      <c r="A19" s="14"/>
      <c r="B19" s="16" t="s">
        <v>50</v>
      </c>
      <c r="C19" s="16" t="s">
        <v>91</v>
      </c>
      <c r="D19" s="15"/>
      <c r="E19" s="15"/>
      <c r="F19" s="15"/>
      <c r="G19" s="68">
        <v>10</v>
      </c>
      <c r="H19" s="39"/>
      <c r="I19" s="51">
        <f t="shared" si="1"/>
        <v>0</v>
      </c>
      <c r="J19" s="29">
        <f t="shared" si="0"/>
        <v>0</v>
      </c>
      <c r="K19" s="54"/>
      <c r="M19"/>
    </row>
    <row r="20" spans="1:15" ht="18.75" x14ac:dyDescent="0.25">
      <c r="A20" s="14"/>
      <c r="B20" s="16" t="s">
        <v>66</v>
      </c>
      <c r="C20" s="16" t="s">
        <v>92</v>
      </c>
      <c r="D20" s="15"/>
      <c r="E20" s="15"/>
      <c r="F20" s="15"/>
      <c r="G20" s="68">
        <v>10</v>
      </c>
      <c r="H20" s="39"/>
      <c r="I20" s="51">
        <f t="shared" si="1"/>
        <v>0</v>
      </c>
      <c r="J20" s="29">
        <f t="shared" si="0"/>
        <v>0</v>
      </c>
      <c r="K20" s="54"/>
      <c r="M20"/>
    </row>
    <row r="21" spans="1:15" ht="19.5" thickBot="1" x14ac:dyDescent="0.3">
      <c r="A21" s="4"/>
      <c r="B21" s="5" t="s">
        <v>67</v>
      </c>
      <c r="C21" s="9" t="s">
        <v>93</v>
      </c>
      <c r="D21" s="5"/>
      <c r="E21" s="5"/>
      <c r="F21" s="6"/>
      <c r="G21" s="69">
        <v>5</v>
      </c>
      <c r="H21" s="40">
        <v>2</v>
      </c>
      <c r="I21" s="51">
        <f t="shared" si="1"/>
        <v>16.666666666666668</v>
      </c>
      <c r="J21" s="29">
        <f t="shared" si="0"/>
        <v>10</v>
      </c>
      <c r="K21" s="54"/>
      <c r="M21"/>
    </row>
    <row r="22" spans="1:15" ht="31.5" customHeight="1" thickBot="1" x14ac:dyDescent="0.3">
      <c r="A22" s="93" t="s">
        <v>115</v>
      </c>
      <c r="B22" s="94"/>
      <c r="C22" s="94"/>
      <c r="D22" s="94"/>
      <c r="E22" s="94"/>
      <c r="F22" s="94"/>
      <c r="G22" s="94"/>
      <c r="H22" s="94"/>
      <c r="I22" s="95"/>
      <c r="J22" s="30">
        <f>SUM(J5:J21)</f>
        <v>42.5</v>
      </c>
      <c r="K22" s="34" t="str">
        <f>IF(AND(K5="",J22&gt;=30),"Cross-training validated","Cross-training non validated")</f>
        <v>Cross-training non validated</v>
      </c>
      <c r="M22"/>
    </row>
    <row r="23" spans="1:15" ht="15.75" thickBot="1" x14ac:dyDescent="0.3">
      <c r="A23" s="84"/>
      <c r="B23" s="85"/>
      <c r="C23" s="85"/>
      <c r="D23" s="85"/>
      <c r="E23" s="85"/>
      <c r="F23" s="85"/>
      <c r="G23" s="85"/>
      <c r="H23" s="85"/>
      <c r="I23" s="85"/>
      <c r="J23" s="86"/>
      <c r="K23" s="54"/>
      <c r="M23"/>
    </row>
    <row r="24" spans="1:15" ht="15" customHeight="1" x14ac:dyDescent="0.25">
      <c r="A24" s="100" t="s">
        <v>108</v>
      </c>
      <c r="B24" s="101"/>
      <c r="C24" s="101"/>
      <c r="D24" s="101"/>
      <c r="E24" s="101"/>
      <c r="F24" s="101"/>
      <c r="G24" s="104" t="s">
        <v>118</v>
      </c>
      <c r="H24" s="87" t="s">
        <v>114</v>
      </c>
      <c r="I24" s="89"/>
      <c r="J24" s="91" t="s">
        <v>77</v>
      </c>
      <c r="K24" s="54"/>
    </row>
    <row r="25" spans="1:15" ht="15.75" customHeight="1" thickBot="1" x14ac:dyDescent="0.3">
      <c r="A25" s="102"/>
      <c r="B25" s="103"/>
      <c r="C25" s="103"/>
      <c r="D25" s="103"/>
      <c r="E25" s="103"/>
      <c r="F25" s="103"/>
      <c r="G25" s="105"/>
      <c r="H25" s="88"/>
      <c r="I25" s="90"/>
      <c r="J25" s="92"/>
      <c r="K25" s="54"/>
      <c r="O25" s="1"/>
    </row>
    <row r="26" spans="1:15" ht="18.75" x14ac:dyDescent="0.25">
      <c r="A26" s="22" t="s">
        <v>94</v>
      </c>
      <c r="B26" s="23" t="s">
        <v>16</v>
      </c>
      <c r="C26" s="23" t="s">
        <v>96</v>
      </c>
      <c r="D26" s="23"/>
      <c r="E26" s="23"/>
      <c r="F26" s="23"/>
      <c r="G26" s="64">
        <v>15</v>
      </c>
      <c r="H26" s="70"/>
      <c r="I26" s="71"/>
      <c r="J26" s="46">
        <f t="shared" ref="J26:J36" si="2">G26*H26</f>
        <v>0</v>
      </c>
      <c r="K26" s="96" t="str">
        <f>IF(H26+H27+H28&lt;1,"1 Scientific module from S1-S3","")</f>
        <v>1 Scientific module from S1-S3</v>
      </c>
      <c r="O26" s="1"/>
    </row>
    <row r="27" spans="1:15" ht="18.75" x14ac:dyDescent="0.25">
      <c r="A27" s="24" t="s">
        <v>78</v>
      </c>
      <c r="B27" s="25" t="s">
        <v>17</v>
      </c>
      <c r="C27" s="25" t="s">
        <v>97</v>
      </c>
      <c r="D27" s="25"/>
      <c r="E27" s="25"/>
      <c r="F27" s="25"/>
      <c r="G27" s="65">
        <v>15</v>
      </c>
      <c r="H27" s="39"/>
      <c r="I27" s="72"/>
      <c r="J27" s="46">
        <f t="shared" si="2"/>
        <v>0</v>
      </c>
      <c r="K27" s="96"/>
    </row>
    <row r="28" spans="1:15" ht="18.75" x14ac:dyDescent="0.25">
      <c r="A28" s="24" t="s">
        <v>95</v>
      </c>
      <c r="B28" s="25" t="s">
        <v>18</v>
      </c>
      <c r="C28" s="25" t="s">
        <v>98</v>
      </c>
      <c r="D28" s="25"/>
      <c r="E28" s="25"/>
      <c r="F28" s="25"/>
      <c r="G28" s="65">
        <v>15</v>
      </c>
      <c r="H28" s="39"/>
      <c r="I28" s="72"/>
      <c r="J28" s="46">
        <f t="shared" si="2"/>
        <v>0</v>
      </c>
      <c r="K28" s="96"/>
    </row>
    <row r="29" spans="1:15" ht="18.75" x14ac:dyDescent="0.25">
      <c r="A29" s="4"/>
      <c r="B29" s="9" t="s">
        <v>19</v>
      </c>
      <c r="C29" s="5" t="s">
        <v>99</v>
      </c>
      <c r="D29" s="5"/>
      <c r="E29" s="5"/>
      <c r="F29" s="5"/>
      <c r="G29" s="65">
        <v>15</v>
      </c>
      <c r="H29" s="39"/>
      <c r="I29" s="72"/>
      <c r="J29" s="46">
        <f t="shared" si="2"/>
        <v>0</v>
      </c>
      <c r="K29" s="54"/>
    </row>
    <row r="30" spans="1:15" ht="18.75" x14ac:dyDescent="0.25">
      <c r="A30" s="4"/>
      <c r="B30" s="9" t="s">
        <v>20</v>
      </c>
      <c r="C30" s="5" t="s">
        <v>100</v>
      </c>
      <c r="D30" s="5"/>
      <c r="E30" s="5"/>
      <c r="F30" s="5"/>
      <c r="G30" s="65">
        <v>5</v>
      </c>
      <c r="H30" s="39"/>
      <c r="I30" s="72"/>
      <c r="J30" s="46">
        <f t="shared" si="2"/>
        <v>0</v>
      </c>
      <c r="K30" s="54"/>
    </row>
    <row r="31" spans="1:15" ht="18.75" x14ac:dyDescent="0.25">
      <c r="A31" s="4"/>
      <c r="B31" s="9" t="s">
        <v>21</v>
      </c>
      <c r="C31" s="5" t="s">
        <v>101</v>
      </c>
      <c r="D31" s="5"/>
      <c r="E31" s="5"/>
      <c r="F31" s="5"/>
      <c r="G31" s="65">
        <v>10</v>
      </c>
      <c r="H31" s="39"/>
      <c r="I31" s="72"/>
      <c r="J31" s="46">
        <f t="shared" si="2"/>
        <v>0</v>
      </c>
      <c r="K31" s="54"/>
    </row>
    <row r="32" spans="1:15" ht="18.75" x14ac:dyDescent="0.25">
      <c r="A32" s="4"/>
      <c r="B32" s="9" t="s">
        <v>22</v>
      </c>
      <c r="C32" s="5" t="s">
        <v>102</v>
      </c>
      <c r="D32" s="5"/>
      <c r="E32" s="5"/>
      <c r="F32" s="5"/>
      <c r="G32" s="65">
        <v>10</v>
      </c>
      <c r="H32" s="39">
        <v>2</v>
      </c>
      <c r="I32" s="72"/>
      <c r="J32" s="46">
        <f t="shared" si="2"/>
        <v>20</v>
      </c>
      <c r="K32" s="54"/>
    </row>
    <row r="33" spans="1:12" customFormat="1" ht="18.75" x14ac:dyDescent="0.25">
      <c r="A33" s="4"/>
      <c r="B33" s="9" t="s">
        <v>23</v>
      </c>
      <c r="C33" s="5" t="s">
        <v>103</v>
      </c>
      <c r="D33" s="5"/>
      <c r="E33" s="5"/>
      <c r="F33" s="5"/>
      <c r="G33" s="65">
        <v>10</v>
      </c>
      <c r="H33" s="39"/>
      <c r="I33" s="72"/>
      <c r="J33" s="46">
        <f t="shared" si="2"/>
        <v>0</v>
      </c>
      <c r="K33" s="54"/>
    </row>
    <row r="34" spans="1:12" customFormat="1" ht="18.75" x14ac:dyDescent="0.25">
      <c r="A34" s="4"/>
      <c r="B34" s="9" t="s">
        <v>24</v>
      </c>
      <c r="C34" s="5" t="s">
        <v>104</v>
      </c>
      <c r="D34" s="5"/>
      <c r="E34" s="5"/>
      <c r="F34" s="5"/>
      <c r="G34" s="65">
        <v>5</v>
      </c>
      <c r="H34" s="39">
        <v>1</v>
      </c>
      <c r="I34" s="72"/>
      <c r="J34" s="46">
        <f t="shared" si="2"/>
        <v>5</v>
      </c>
      <c r="K34" s="54"/>
    </row>
    <row r="35" spans="1:12" customFormat="1" ht="18.75" x14ac:dyDescent="0.25">
      <c r="A35" s="4"/>
      <c r="B35" s="9" t="s">
        <v>25</v>
      </c>
      <c r="C35" s="5" t="s">
        <v>121</v>
      </c>
      <c r="D35" s="5"/>
      <c r="E35" s="5"/>
      <c r="F35" s="5"/>
      <c r="G35" s="65">
        <v>5</v>
      </c>
      <c r="H35" s="39">
        <v>1</v>
      </c>
      <c r="I35" s="72"/>
      <c r="J35" s="46">
        <f t="shared" si="2"/>
        <v>5</v>
      </c>
      <c r="K35" s="54"/>
    </row>
    <row r="36" spans="1:12" customFormat="1" ht="19.5" thickBot="1" x14ac:dyDescent="0.3">
      <c r="A36" s="7"/>
      <c r="B36" s="10" t="s">
        <v>26</v>
      </c>
      <c r="C36" s="8" t="s">
        <v>105</v>
      </c>
      <c r="D36" s="8"/>
      <c r="E36" s="8"/>
      <c r="F36" s="8"/>
      <c r="G36" s="66">
        <v>5</v>
      </c>
      <c r="H36" s="40"/>
      <c r="I36" s="73"/>
      <c r="J36" s="46">
        <f t="shared" si="2"/>
        <v>0</v>
      </c>
      <c r="K36" s="54"/>
    </row>
    <row r="37" spans="1:12" customFormat="1" ht="31.5" customHeight="1" thickBot="1" x14ac:dyDescent="0.3">
      <c r="A37" s="106" t="s">
        <v>116</v>
      </c>
      <c r="B37" s="107"/>
      <c r="C37" s="107"/>
      <c r="D37" s="107"/>
      <c r="E37" s="107"/>
      <c r="F37" s="107"/>
      <c r="G37" s="107"/>
      <c r="H37" s="107"/>
      <c r="I37" s="108"/>
      <c r="J37" s="11">
        <f>SUM(J26:J36)</f>
        <v>30</v>
      </c>
      <c r="K37" s="34" t="str">
        <f>IF(AND(K26="",J37&gt;=30),"Scientific Production validated","Scientific production non validated")</f>
        <v>Scientific production non validated</v>
      </c>
    </row>
    <row r="38" spans="1:12" customFormat="1" ht="17.25" customHeight="1" thickBot="1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9"/>
      <c r="K38" s="54"/>
    </row>
    <row r="39" spans="1:12" customFormat="1" ht="41.25" customHeight="1" thickBot="1" x14ac:dyDescent="0.3">
      <c r="A39" s="74" t="s">
        <v>106</v>
      </c>
      <c r="B39" s="75"/>
      <c r="C39" s="75"/>
      <c r="D39" s="75"/>
      <c r="E39" s="75"/>
      <c r="F39" s="75"/>
      <c r="G39" s="75"/>
      <c r="H39" s="75"/>
      <c r="I39" s="76"/>
      <c r="J39" s="32">
        <f>SUM(J22,J37)</f>
        <v>72.5</v>
      </c>
      <c r="K39" s="56" t="str">
        <f>IF(AND(J22&gt;=30,J37&gt;=30,J39&gt;=75,K5="",K26=""),"Training validated","Training non validated")</f>
        <v>Training non validated</v>
      </c>
      <c r="L39" s="35" t="str">
        <f>IF((J39&lt;75),"insufficient number of credits","")</f>
        <v>insufficient number of credits</v>
      </c>
    </row>
    <row r="41" spans="1:12" customFormat="1" x14ac:dyDescent="0.25">
      <c r="A41" t="s">
        <v>109</v>
      </c>
      <c r="F41" s="2" t="s">
        <v>107</v>
      </c>
      <c r="I41" s="47"/>
      <c r="J41" s="2"/>
      <c r="K41" s="55"/>
    </row>
  </sheetData>
  <sheetProtection sheet="1" objects="1" scenarios="1" selectLockedCells="1"/>
  <mergeCells count="14">
    <mergeCell ref="A39:I39"/>
    <mergeCell ref="B3:F3"/>
    <mergeCell ref="A4:F4"/>
    <mergeCell ref="K5:K10"/>
    <mergeCell ref="A23:J23"/>
    <mergeCell ref="H24:H25"/>
    <mergeCell ref="I24:I25"/>
    <mergeCell ref="J24:J25"/>
    <mergeCell ref="A22:I22"/>
    <mergeCell ref="K26:K28"/>
    <mergeCell ref="A38:J38"/>
    <mergeCell ref="A24:F25"/>
    <mergeCell ref="G24:G25"/>
    <mergeCell ref="A37:I37"/>
  </mergeCells>
  <hyperlinks>
    <hyperlink ref="F5" r:id="rId1"/>
    <hyperlink ref="F6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O41"/>
  <sheetViews>
    <sheetView zoomScale="80" zoomScaleNormal="80" workbookViewId="0">
      <selection activeCell="H34" sqref="H34"/>
    </sheetView>
  </sheetViews>
  <sheetFormatPr baseColWidth="10" defaultRowHeight="15" x14ac:dyDescent="0.25"/>
  <cols>
    <col min="1" max="1" width="17.140625" customWidth="1"/>
    <col min="2" max="2" width="6.28515625" customWidth="1"/>
    <col min="5" max="5" width="14.28515625" customWidth="1"/>
    <col min="6" max="6" width="39.140625" style="2" customWidth="1"/>
    <col min="7" max="7" width="9" customWidth="1"/>
    <col min="8" max="8" width="13.5703125" customWidth="1"/>
    <col min="9" max="9" width="13.5703125" style="47" customWidth="1"/>
    <col min="10" max="10" width="20.5703125" style="2" customWidth="1"/>
    <col min="11" max="11" width="19.28515625" customWidth="1"/>
    <col min="12" max="12" width="12.85546875" customWidth="1"/>
    <col min="13" max="13" width="7.5703125" style="2" customWidth="1"/>
  </cols>
  <sheetData>
    <row r="1" spans="1:13" ht="26.25" x14ac:dyDescent="0.4">
      <c r="D1" s="3" t="s">
        <v>119</v>
      </c>
      <c r="K1" s="13"/>
    </row>
    <row r="2" spans="1:13" ht="15.75" thickBot="1" x14ac:dyDescent="0.3"/>
    <row r="3" spans="1:13" ht="21.75" thickBot="1" x14ac:dyDescent="0.3">
      <c r="A3" s="45"/>
      <c r="B3" s="77" t="s">
        <v>68</v>
      </c>
      <c r="C3" s="78"/>
      <c r="D3" s="78"/>
      <c r="E3" s="78"/>
      <c r="F3" s="79"/>
      <c r="H3" s="36" t="s">
        <v>62</v>
      </c>
      <c r="I3" s="48"/>
      <c r="K3" s="13"/>
    </row>
    <row r="4" spans="1:13" ht="37.9" customHeight="1" thickBot="1" x14ac:dyDescent="0.3">
      <c r="A4" s="80" t="s">
        <v>110</v>
      </c>
      <c r="B4" s="81"/>
      <c r="C4" s="81"/>
      <c r="D4" s="81"/>
      <c r="E4" s="81"/>
      <c r="F4" s="82"/>
      <c r="G4" s="12" t="s">
        <v>32</v>
      </c>
      <c r="H4" s="37" t="s">
        <v>61</v>
      </c>
      <c r="I4" s="50" t="s">
        <v>63</v>
      </c>
      <c r="J4" s="27" t="s">
        <v>55</v>
      </c>
      <c r="K4" s="13"/>
      <c r="M4"/>
    </row>
    <row r="5" spans="1:13" ht="18.75" x14ac:dyDescent="0.25">
      <c r="A5" s="57" t="s">
        <v>31</v>
      </c>
      <c r="B5" s="58" t="s">
        <v>7</v>
      </c>
      <c r="C5" s="58" t="s">
        <v>43</v>
      </c>
      <c r="D5" s="58"/>
      <c r="E5" s="58"/>
      <c r="F5" s="59" t="s">
        <v>73</v>
      </c>
      <c r="G5" s="17">
        <v>15</v>
      </c>
      <c r="H5" s="38">
        <v>1</v>
      </c>
      <c r="I5" s="51">
        <f>H5*G5*25/15</f>
        <v>25</v>
      </c>
      <c r="J5" s="28">
        <f t="shared" ref="J5:J21" si="0">G5*H5</f>
        <v>15</v>
      </c>
      <c r="K5" s="109" t="str">
        <f>IF(SUM(H5:H10)&lt;2,"2 Modules formation T1-T6 minimum","")</f>
        <v>2 Modules formation T1-T6 minimum</v>
      </c>
      <c r="M5"/>
    </row>
    <row r="6" spans="1:13" ht="18.75" x14ac:dyDescent="0.25">
      <c r="A6" s="19" t="s">
        <v>33</v>
      </c>
      <c r="B6" s="20" t="s">
        <v>8</v>
      </c>
      <c r="C6" s="20" t="s">
        <v>44</v>
      </c>
      <c r="D6" s="20"/>
      <c r="E6" s="20"/>
      <c r="F6" s="60" t="s">
        <v>73</v>
      </c>
      <c r="G6" s="18">
        <v>15</v>
      </c>
      <c r="H6" s="39">
        <v>0.5</v>
      </c>
      <c r="I6" s="51">
        <f t="shared" ref="I6:I21" si="1">H6*G6*25/15</f>
        <v>12.5</v>
      </c>
      <c r="J6" s="29">
        <f t="shared" si="0"/>
        <v>7.5</v>
      </c>
      <c r="K6" s="109"/>
      <c r="M6"/>
    </row>
    <row r="7" spans="1:13" ht="18.75" x14ac:dyDescent="0.25">
      <c r="A7" s="19" t="s">
        <v>30</v>
      </c>
      <c r="B7" s="20" t="s">
        <v>9</v>
      </c>
      <c r="C7" s="20" t="s">
        <v>124</v>
      </c>
      <c r="D7" s="20"/>
      <c r="E7" s="20"/>
      <c r="F7" s="61"/>
      <c r="G7" s="18">
        <v>15</v>
      </c>
      <c r="H7" s="39"/>
      <c r="I7" s="51">
        <f t="shared" si="1"/>
        <v>0</v>
      </c>
      <c r="J7" s="29">
        <f t="shared" si="0"/>
        <v>0</v>
      </c>
      <c r="K7" s="109"/>
      <c r="M7"/>
    </row>
    <row r="8" spans="1:13" ht="17.25" customHeight="1" x14ac:dyDescent="0.25">
      <c r="A8" s="21" t="s">
        <v>39</v>
      </c>
      <c r="B8" s="20" t="s">
        <v>10</v>
      </c>
      <c r="C8" s="20" t="s">
        <v>45</v>
      </c>
      <c r="D8" s="20"/>
      <c r="E8" s="20"/>
      <c r="F8" s="61"/>
      <c r="G8" s="18">
        <v>15</v>
      </c>
      <c r="H8" s="39"/>
      <c r="I8" s="51">
        <f t="shared" si="1"/>
        <v>0</v>
      </c>
      <c r="J8" s="29">
        <f t="shared" si="0"/>
        <v>0</v>
      </c>
      <c r="K8" s="109"/>
      <c r="M8"/>
    </row>
    <row r="9" spans="1:13" ht="18.75" x14ac:dyDescent="0.25">
      <c r="A9" s="21"/>
      <c r="B9" s="20" t="s">
        <v>11</v>
      </c>
      <c r="C9" s="20" t="s">
        <v>40</v>
      </c>
      <c r="D9" s="20"/>
      <c r="E9" s="20"/>
      <c r="F9" s="61"/>
      <c r="G9" s="18">
        <v>15</v>
      </c>
      <c r="H9" s="39"/>
      <c r="I9" s="51">
        <f t="shared" si="1"/>
        <v>0</v>
      </c>
      <c r="J9" s="29">
        <f t="shared" si="0"/>
        <v>0</v>
      </c>
      <c r="K9" s="109"/>
      <c r="M9"/>
    </row>
    <row r="10" spans="1:13" ht="18.75" x14ac:dyDescent="0.25">
      <c r="A10" s="21"/>
      <c r="B10" s="20" t="s">
        <v>12</v>
      </c>
      <c r="C10" s="20" t="s">
        <v>52</v>
      </c>
      <c r="D10" s="20"/>
      <c r="E10" s="20"/>
      <c r="F10" s="61"/>
      <c r="G10" s="18">
        <v>15</v>
      </c>
      <c r="H10" s="39"/>
      <c r="I10" s="51">
        <f t="shared" si="1"/>
        <v>0</v>
      </c>
      <c r="J10" s="29">
        <f t="shared" si="0"/>
        <v>0</v>
      </c>
      <c r="K10" s="109"/>
      <c r="M10"/>
    </row>
    <row r="11" spans="1:13" ht="18.75" x14ac:dyDescent="0.25">
      <c r="A11" s="14"/>
      <c r="B11" s="15" t="s">
        <v>13</v>
      </c>
      <c r="C11" s="15" t="s">
        <v>0</v>
      </c>
      <c r="D11" s="15"/>
      <c r="E11" s="15"/>
      <c r="F11" s="62"/>
      <c r="G11" s="18">
        <v>10</v>
      </c>
      <c r="H11" s="39"/>
      <c r="I11" s="51">
        <f t="shared" si="1"/>
        <v>0</v>
      </c>
      <c r="J11" s="29">
        <f t="shared" si="0"/>
        <v>0</v>
      </c>
      <c r="K11" s="13"/>
      <c r="M11"/>
    </row>
    <row r="12" spans="1:13" ht="18.75" x14ac:dyDescent="0.25">
      <c r="A12" s="14"/>
      <c r="B12" s="15" t="s">
        <v>14</v>
      </c>
      <c r="C12" s="15" t="s">
        <v>6</v>
      </c>
      <c r="D12" s="15"/>
      <c r="E12" s="15"/>
      <c r="F12" s="62"/>
      <c r="G12" s="18">
        <v>10</v>
      </c>
      <c r="H12" s="39"/>
      <c r="I12" s="51">
        <f t="shared" si="1"/>
        <v>0</v>
      </c>
      <c r="J12" s="29">
        <f t="shared" si="0"/>
        <v>0</v>
      </c>
      <c r="K12" s="13"/>
      <c r="M12"/>
    </row>
    <row r="13" spans="1:13" ht="18.75" x14ac:dyDescent="0.25">
      <c r="A13" s="14"/>
      <c r="B13" s="15" t="s">
        <v>15</v>
      </c>
      <c r="C13" s="15" t="s">
        <v>3</v>
      </c>
      <c r="D13" s="15"/>
      <c r="E13" s="15"/>
      <c r="F13" s="62"/>
      <c r="G13" s="18">
        <v>10</v>
      </c>
      <c r="H13" s="39">
        <v>1</v>
      </c>
      <c r="I13" s="51">
        <f t="shared" si="1"/>
        <v>16.666666666666668</v>
      </c>
      <c r="J13" s="29">
        <f t="shared" si="0"/>
        <v>10</v>
      </c>
      <c r="K13" s="13"/>
      <c r="M13"/>
    </row>
    <row r="14" spans="1:13" ht="18.75" x14ac:dyDescent="0.25">
      <c r="A14" s="14"/>
      <c r="B14" s="15" t="s">
        <v>28</v>
      </c>
      <c r="C14" s="15" t="s">
        <v>4</v>
      </c>
      <c r="D14" s="15"/>
      <c r="E14" s="15"/>
      <c r="F14" s="62"/>
      <c r="G14" s="18">
        <v>10</v>
      </c>
      <c r="H14" s="39"/>
      <c r="I14" s="51">
        <f t="shared" si="1"/>
        <v>0</v>
      </c>
      <c r="J14" s="29">
        <f t="shared" si="0"/>
        <v>0</v>
      </c>
      <c r="K14" s="13"/>
      <c r="M14"/>
    </row>
    <row r="15" spans="1:13" ht="18.75" x14ac:dyDescent="0.25">
      <c r="A15" s="14"/>
      <c r="B15" s="15" t="s">
        <v>34</v>
      </c>
      <c r="C15" s="15" t="s">
        <v>71</v>
      </c>
      <c r="D15" s="15"/>
      <c r="E15" s="15"/>
      <c r="F15" s="62"/>
      <c r="G15" s="18">
        <v>10</v>
      </c>
      <c r="H15" s="39"/>
      <c r="I15" s="51">
        <f t="shared" si="1"/>
        <v>0</v>
      </c>
      <c r="J15" s="29">
        <f t="shared" si="0"/>
        <v>0</v>
      </c>
      <c r="K15" s="13"/>
      <c r="M15"/>
    </row>
    <row r="16" spans="1:13" ht="18.75" x14ac:dyDescent="0.25">
      <c r="A16" s="14"/>
      <c r="B16" s="15" t="s">
        <v>41</v>
      </c>
      <c r="C16" s="15" t="s">
        <v>5</v>
      </c>
      <c r="D16" s="15"/>
      <c r="E16" s="15"/>
      <c r="F16" s="62"/>
      <c r="G16" s="18">
        <v>10</v>
      </c>
      <c r="H16" s="39"/>
      <c r="I16" s="51">
        <f t="shared" si="1"/>
        <v>0</v>
      </c>
      <c r="J16" s="29">
        <f t="shared" si="0"/>
        <v>0</v>
      </c>
      <c r="K16" s="13"/>
      <c r="M16"/>
    </row>
    <row r="17" spans="1:15" ht="18.75" x14ac:dyDescent="0.25">
      <c r="A17" s="14"/>
      <c r="B17" s="16" t="s">
        <v>42</v>
      </c>
      <c r="C17" s="16" t="s">
        <v>53</v>
      </c>
      <c r="D17" s="15"/>
      <c r="E17" s="15"/>
      <c r="F17" s="62"/>
      <c r="G17" s="18">
        <v>15</v>
      </c>
      <c r="H17" s="39"/>
      <c r="I17" s="51">
        <f t="shared" si="1"/>
        <v>0</v>
      </c>
      <c r="J17" s="29">
        <f t="shared" si="0"/>
        <v>0</v>
      </c>
      <c r="K17" s="13"/>
      <c r="M17"/>
    </row>
    <row r="18" spans="1:15" ht="18.75" x14ac:dyDescent="0.25">
      <c r="A18" s="14"/>
      <c r="B18" s="16" t="s">
        <v>49</v>
      </c>
      <c r="C18" s="16" t="s">
        <v>65</v>
      </c>
      <c r="D18" s="15"/>
      <c r="E18" s="15"/>
      <c r="F18" s="62"/>
      <c r="G18" s="18">
        <v>10</v>
      </c>
      <c r="H18" s="39"/>
      <c r="I18" s="51">
        <f t="shared" si="1"/>
        <v>0</v>
      </c>
      <c r="J18" s="29">
        <f t="shared" si="0"/>
        <v>0</v>
      </c>
      <c r="K18" s="13"/>
      <c r="M18"/>
    </row>
    <row r="19" spans="1:15" ht="18.75" x14ac:dyDescent="0.25">
      <c r="A19" s="14"/>
      <c r="B19" s="16" t="s">
        <v>50</v>
      </c>
      <c r="C19" s="16" t="s">
        <v>51</v>
      </c>
      <c r="D19" s="15"/>
      <c r="E19" s="15"/>
      <c r="F19" s="62"/>
      <c r="G19" s="18">
        <v>10</v>
      </c>
      <c r="H19" s="39"/>
      <c r="I19" s="51">
        <f t="shared" si="1"/>
        <v>0</v>
      </c>
      <c r="J19" s="29">
        <f t="shared" si="0"/>
        <v>0</v>
      </c>
      <c r="K19" s="13"/>
      <c r="M19"/>
    </row>
    <row r="20" spans="1:15" ht="18.75" x14ac:dyDescent="0.25">
      <c r="A20" s="14"/>
      <c r="B20" s="16" t="s">
        <v>66</v>
      </c>
      <c r="C20" s="16" t="s">
        <v>48</v>
      </c>
      <c r="D20" s="15"/>
      <c r="E20" s="15"/>
      <c r="F20" s="62"/>
      <c r="G20" s="18">
        <v>10</v>
      </c>
      <c r="H20" s="39"/>
      <c r="I20" s="51">
        <f t="shared" si="1"/>
        <v>0</v>
      </c>
      <c r="J20" s="29">
        <f t="shared" si="0"/>
        <v>0</v>
      </c>
      <c r="K20" s="13"/>
      <c r="M20"/>
    </row>
    <row r="21" spans="1:15" ht="19.5" thickBot="1" x14ac:dyDescent="0.3">
      <c r="A21" s="7"/>
      <c r="B21" s="8" t="s">
        <v>67</v>
      </c>
      <c r="C21" s="10" t="s">
        <v>35</v>
      </c>
      <c r="D21" s="8"/>
      <c r="E21" s="8"/>
      <c r="F21" s="63"/>
      <c r="G21" s="18">
        <v>5</v>
      </c>
      <c r="H21" s="40">
        <v>2</v>
      </c>
      <c r="I21" s="51">
        <f t="shared" si="1"/>
        <v>16.666666666666668</v>
      </c>
      <c r="J21" s="29">
        <f t="shared" si="0"/>
        <v>10</v>
      </c>
      <c r="K21" s="13"/>
      <c r="M21"/>
    </row>
    <row r="22" spans="1:15" ht="31.5" customHeight="1" thickBot="1" x14ac:dyDescent="0.3">
      <c r="A22" s="93" t="s">
        <v>111</v>
      </c>
      <c r="B22" s="94"/>
      <c r="C22" s="94"/>
      <c r="D22" s="94"/>
      <c r="E22" s="94"/>
      <c r="F22" s="94"/>
      <c r="G22" s="94"/>
      <c r="H22" s="94"/>
      <c r="I22" s="95"/>
      <c r="J22" s="30">
        <f>SUM(J5:J21)</f>
        <v>42.5</v>
      </c>
      <c r="K22" s="34" t="str">
        <f>IF(AND(K5="",J22&gt;=30),"Transversale validée","Formation transversale non validée")</f>
        <v>Formation transversale non validée</v>
      </c>
      <c r="M22"/>
    </row>
    <row r="23" spans="1:15" ht="15.75" thickBot="1" x14ac:dyDescent="0.3">
      <c r="A23" s="84"/>
      <c r="B23" s="85"/>
      <c r="C23" s="85"/>
      <c r="D23" s="85"/>
      <c r="E23" s="85"/>
      <c r="F23" s="85"/>
      <c r="G23" s="85"/>
      <c r="H23" s="85"/>
      <c r="I23" s="85"/>
      <c r="J23" s="86"/>
      <c r="K23" s="13"/>
      <c r="M23"/>
    </row>
    <row r="24" spans="1:15" ht="15" customHeight="1" x14ac:dyDescent="0.25">
      <c r="A24" s="111" t="s">
        <v>56</v>
      </c>
      <c r="B24" s="112"/>
      <c r="C24" s="112"/>
      <c r="D24" s="112"/>
      <c r="E24" s="112"/>
      <c r="F24" s="112"/>
      <c r="G24" s="112"/>
      <c r="H24" s="87" t="s">
        <v>54</v>
      </c>
      <c r="I24" s="89" t="s">
        <v>64</v>
      </c>
      <c r="J24" s="91" t="s">
        <v>55</v>
      </c>
      <c r="K24" s="13"/>
    </row>
    <row r="25" spans="1:15" ht="15.75" customHeight="1" thickBot="1" x14ac:dyDescent="0.3">
      <c r="A25" s="102"/>
      <c r="B25" s="103"/>
      <c r="C25" s="103"/>
      <c r="D25" s="103"/>
      <c r="E25" s="103"/>
      <c r="F25" s="103"/>
      <c r="G25" s="103"/>
      <c r="H25" s="88"/>
      <c r="I25" s="113"/>
      <c r="J25" s="92"/>
      <c r="K25" s="13"/>
      <c r="O25" s="1"/>
    </row>
    <row r="26" spans="1:15" ht="18.75" x14ac:dyDescent="0.25">
      <c r="A26" s="22" t="s">
        <v>47</v>
      </c>
      <c r="B26" s="23" t="s">
        <v>16</v>
      </c>
      <c r="C26" s="23" t="s">
        <v>112</v>
      </c>
      <c r="D26" s="23"/>
      <c r="E26" s="23"/>
      <c r="F26" s="23"/>
      <c r="G26" s="64">
        <v>15</v>
      </c>
      <c r="H26" s="41"/>
      <c r="I26" s="52">
        <f>G26*H26*25/15</f>
        <v>0</v>
      </c>
      <c r="J26" s="31">
        <f t="shared" ref="J26:J36" si="2">G26*H26</f>
        <v>0</v>
      </c>
      <c r="K26" s="110" t="str">
        <f>IF(H26+H27+H28&lt;1,"1 Module scientifique S1-S3 minimum","")</f>
        <v>1 Module scientifique S1-S3 minimum</v>
      </c>
      <c r="O26" s="1"/>
    </row>
    <row r="27" spans="1:15" ht="18.75" x14ac:dyDescent="0.25">
      <c r="A27" s="24" t="s">
        <v>36</v>
      </c>
      <c r="B27" s="25" t="s">
        <v>17</v>
      </c>
      <c r="C27" s="25" t="s">
        <v>38</v>
      </c>
      <c r="D27" s="25"/>
      <c r="E27" s="25"/>
      <c r="F27" s="25"/>
      <c r="G27" s="65">
        <v>15</v>
      </c>
      <c r="H27" s="42"/>
      <c r="I27" s="52">
        <f t="shared" ref="I27:I36" si="3">G27*H27*25/15</f>
        <v>0</v>
      </c>
      <c r="J27" s="31">
        <f t="shared" si="2"/>
        <v>0</v>
      </c>
      <c r="K27" s="110"/>
    </row>
    <row r="28" spans="1:15" ht="18.75" x14ac:dyDescent="0.25">
      <c r="A28" s="26"/>
      <c r="B28" s="25" t="s">
        <v>18</v>
      </c>
      <c r="C28" s="25" t="s">
        <v>1</v>
      </c>
      <c r="D28" s="25"/>
      <c r="E28" s="25"/>
      <c r="F28" s="25"/>
      <c r="G28" s="65">
        <v>15</v>
      </c>
      <c r="H28" s="42"/>
      <c r="I28" s="52">
        <f t="shared" si="3"/>
        <v>0</v>
      </c>
      <c r="J28" s="31">
        <f t="shared" si="2"/>
        <v>0</v>
      </c>
      <c r="K28" s="110"/>
    </row>
    <row r="29" spans="1:15" ht="18.75" x14ac:dyDescent="0.25">
      <c r="A29" s="4"/>
      <c r="B29" s="9" t="s">
        <v>19</v>
      </c>
      <c r="C29" s="5" t="s">
        <v>46</v>
      </c>
      <c r="D29" s="5"/>
      <c r="E29" s="5"/>
      <c r="F29" s="5"/>
      <c r="G29" s="65">
        <v>15</v>
      </c>
      <c r="H29" s="42"/>
      <c r="I29" s="52">
        <f t="shared" si="3"/>
        <v>0</v>
      </c>
      <c r="J29" s="31">
        <f t="shared" si="2"/>
        <v>0</v>
      </c>
      <c r="K29" s="13"/>
    </row>
    <row r="30" spans="1:15" ht="18.75" x14ac:dyDescent="0.25">
      <c r="A30" s="4"/>
      <c r="B30" s="9" t="s">
        <v>20</v>
      </c>
      <c r="C30" s="5" t="s">
        <v>70</v>
      </c>
      <c r="D30" s="5"/>
      <c r="E30" s="5"/>
      <c r="F30" s="5"/>
      <c r="G30" s="65">
        <v>5</v>
      </c>
      <c r="H30" s="42"/>
      <c r="I30" s="52">
        <f t="shared" si="3"/>
        <v>0</v>
      </c>
      <c r="J30" s="31">
        <f t="shared" si="2"/>
        <v>0</v>
      </c>
      <c r="K30" s="13"/>
    </row>
    <row r="31" spans="1:15" ht="18.75" x14ac:dyDescent="0.25">
      <c r="A31" s="4"/>
      <c r="B31" s="9" t="s">
        <v>21</v>
      </c>
      <c r="C31" s="5" t="s">
        <v>69</v>
      </c>
      <c r="D31" s="5"/>
      <c r="E31" s="5"/>
      <c r="F31" s="5"/>
      <c r="G31" s="65">
        <v>10</v>
      </c>
      <c r="H31" s="42"/>
      <c r="I31" s="52">
        <f t="shared" si="3"/>
        <v>0</v>
      </c>
      <c r="J31" s="31">
        <f t="shared" si="2"/>
        <v>0</v>
      </c>
      <c r="K31" s="13"/>
    </row>
    <row r="32" spans="1:15" ht="18.75" x14ac:dyDescent="0.25">
      <c r="A32" s="4"/>
      <c r="B32" s="9" t="s">
        <v>22</v>
      </c>
      <c r="C32" s="5" t="s">
        <v>2</v>
      </c>
      <c r="D32" s="5"/>
      <c r="E32" s="5"/>
      <c r="F32" s="5"/>
      <c r="G32" s="65">
        <v>10</v>
      </c>
      <c r="H32" s="42">
        <v>2</v>
      </c>
      <c r="I32" s="52">
        <f t="shared" si="3"/>
        <v>33.333333333333336</v>
      </c>
      <c r="J32" s="31">
        <f t="shared" si="2"/>
        <v>20</v>
      </c>
      <c r="K32" s="13"/>
    </row>
    <row r="33" spans="1:12" customFormat="1" ht="18.75" x14ac:dyDescent="0.25">
      <c r="A33" s="4"/>
      <c r="B33" s="9" t="s">
        <v>23</v>
      </c>
      <c r="C33" s="5" t="s">
        <v>72</v>
      </c>
      <c r="D33" s="5"/>
      <c r="E33" s="5"/>
      <c r="F33" s="5"/>
      <c r="G33" s="65">
        <v>10</v>
      </c>
      <c r="H33" s="42"/>
      <c r="I33" s="52">
        <f t="shared" si="3"/>
        <v>0</v>
      </c>
      <c r="J33" s="31">
        <f t="shared" si="2"/>
        <v>0</v>
      </c>
      <c r="K33" s="13"/>
    </row>
    <row r="34" spans="1:12" customFormat="1" ht="18.75" x14ac:dyDescent="0.25">
      <c r="A34" s="4"/>
      <c r="B34" s="9" t="s">
        <v>24</v>
      </c>
      <c r="C34" s="5" t="s">
        <v>29</v>
      </c>
      <c r="D34" s="5"/>
      <c r="E34" s="5"/>
      <c r="F34" s="5"/>
      <c r="G34" s="65">
        <v>5</v>
      </c>
      <c r="H34" s="42">
        <v>1</v>
      </c>
      <c r="I34" s="52">
        <f t="shared" si="3"/>
        <v>8.3333333333333339</v>
      </c>
      <c r="J34" s="31">
        <f t="shared" si="2"/>
        <v>5</v>
      </c>
      <c r="K34" s="13"/>
    </row>
    <row r="35" spans="1:12" customFormat="1" ht="18.75" x14ac:dyDescent="0.25">
      <c r="A35" s="4"/>
      <c r="B35" s="9" t="s">
        <v>25</v>
      </c>
      <c r="C35" s="5" t="s">
        <v>27</v>
      </c>
      <c r="D35" s="5"/>
      <c r="E35" s="5"/>
      <c r="F35" s="5"/>
      <c r="G35" s="65">
        <v>5</v>
      </c>
      <c r="H35" s="42">
        <v>1</v>
      </c>
      <c r="I35" s="52">
        <f t="shared" si="3"/>
        <v>8.3333333333333339</v>
      </c>
      <c r="J35" s="31">
        <f t="shared" si="2"/>
        <v>5</v>
      </c>
      <c r="K35" s="13"/>
    </row>
    <row r="36" spans="1:12" customFormat="1" ht="19.5" thickBot="1" x14ac:dyDescent="0.3">
      <c r="A36" s="7"/>
      <c r="B36" s="10" t="s">
        <v>26</v>
      </c>
      <c r="C36" s="8" t="s">
        <v>37</v>
      </c>
      <c r="D36" s="8"/>
      <c r="E36" s="8"/>
      <c r="F36" s="8"/>
      <c r="G36" s="66">
        <v>5</v>
      </c>
      <c r="H36" s="43"/>
      <c r="I36" s="52">
        <f t="shared" si="3"/>
        <v>0</v>
      </c>
      <c r="J36" s="31">
        <f t="shared" si="2"/>
        <v>0</v>
      </c>
      <c r="K36" s="13"/>
    </row>
    <row r="37" spans="1:12" customFormat="1" ht="31.5" customHeight="1" thickBot="1" x14ac:dyDescent="0.3">
      <c r="A37" s="106" t="s">
        <v>59</v>
      </c>
      <c r="B37" s="107"/>
      <c r="C37" s="107"/>
      <c r="D37" s="107"/>
      <c r="E37" s="107"/>
      <c r="F37" s="107"/>
      <c r="G37" s="107"/>
      <c r="H37" s="107"/>
      <c r="I37" s="108"/>
      <c r="J37" s="11">
        <f>SUM(J26:J36)</f>
        <v>30</v>
      </c>
      <c r="K37" s="34" t="str">
        <f>IF(AND(K26="",J37&gt;=30),"Production validée","Production scientifique non validée")</f>
        <v>Production scientifique non validée</v>
      </c>
    </row>
    <row r="38" spans="1:12" customFormat="1" ht="17.25" customHeight="1" thickBot="1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9"/>
      <c r="K38" s="13"/>
    </row>
    <row r="39" spans="1:12" customFormat="1" ht="41.25" customHeight="1" thickBot="1" x14ac:dyDescent="0.3">
      <c r="A39" s="74" t="s">
        <v>60</v>
      </c>
      <c r="B39" s="75"/>
      <c r="C39" s="75"/>
      <c r="D39" s="75"/>
      <c r="E39" s="75"/>
      <c r="F39" s="75"/>
      <c r="G39" s="75"/>
      <c r="H39" s="76"/>
      <c r="I39" s="49">
        <f>SUM(I22,I37)</f>
        <v>0</v>
      </c>
      <c r="J39" s="32">
        <f>SUM(J22,J37)</f>
        <v>72.5</v>
      </c>
      <c r="K39" s="33" t="str">
        <f>IF(AND(J22&gt;=30,J37&gt;=30,J39&gt;=75,K5="",K26=""),"Formation validée","Formation non validée")</f>
        <v>Formation non validée</v>
      </c>
      <c r="L39" s="35" t="str">
        <f>IF((J39&lt;75),"Crédits insuffisants","")</f>
        <v>Crédits insuffisants</v>
      </c>
    </row>
    <row r="41" spans="1:12" customFormat="1" x14ac:dyDescent="0.25">
      <c r="A41" t="s">
        <v>57</v>
      </c>
      <c r="F41" s="2" t="s">
        <v>58</v>
      </c>
      <c r="I41" s="47"/>
      <c r="J41" s="2"/>
    </row>
  </sheetData>
  <sheetProtection sheet="1" objects="1" scenarios="1" selectLockedCells="1"/>
  <mergeCells count="13">
    <mergeCell ref="B3:F3"/>
    <mergeCell ref="A4:F4"/>
    <mergeCell ref="A39:H39"/>
    <mergeCell ref="A38:J38"/>
    <mergeCell ref="I24:I25"/>
    <mergeCell ref="A22:I22"/>
    <mergeCell ref="A37:I37"/>
    <mergeCell ref="K5:K10"/>
    <mergeCell ref="K26:K28"/>
    <mergeCell ref="H24:H25"/>
    <mergeCell ref="J24:J25"/>
    <mergeCell ref="A23:J23"/>
    <mergeCell ref="A24:G25"/>
  </mergeCells>
  <hyperlinks>
    <hyperlink ref="F5" r:id="rId1"/>
    <hyperlink ref="F6" r:id="rId2"/>
  </hyperlinks>
  <pageMargins left="0.7" right="0.7" top="0.75" bottom="0.75" header="0.3" footer="0.3"/>
  <pageSetup paperSize="9" scale="61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English</vt:lpstr>
      <vt:lpstr>Français</vt:lpstr>
      <vt:lpstr>Feuil3</vt:lpstr>
    </vt:vector>
  </TitlesOfParts>
  <Company>CORIA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Lebrun</dc:creator>
  <cp:lastModifiedBy>Denis Lebrun</cp:lastModifiedBy>
  <cp:lastPrinted>2016-07-05T13:55:53Z</cp:lastPrinted>
  <dcterms:created xsi:type="dcterms:W3CDTF">2015-06-09T10:30:31Z</dcterms:created>
  <dcterms:modified xsi:type="dcterms:W3CDTF">2019-01-14T16:38:50Z</dcterms:modified>
</cp:coreProperties>
</file>